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man Childcare\Dropbox\WCC Board Of Directors\3.0 Board Documents\3.1 - 2022 Board Meetings\2022-03-29 AGM March\"/>
    </mc:Choice>
  </mc:AlternateContent>
  <xr:revisionPtr revIDLastSave="0" documentId="8_{C916A888-A9A3-4522-9EBF-BCF88266063D}" xr6:coauthVersionLast="47" xr6:coauthVersionMax="47" xr10:uidLastSave="{00000000-0000-0000-0000-000000000000}"/>
  <bookViews>
    <workbookView xWindow="-120" yWindow="-120" windowWidth="29040" windowHeight="15840" xr2:uid="{7082F00D-B1C5-44A2-8DAE-8899AAC36E1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1" i="1" l="1"/>
  <c r="C99" i="1"/>
  <c r="C101" i="1" s="1"/>
  <c r="C92" i="1"/>
  <c r="C95" i="1" s="1"/>
  <c r="C86" i="1"/>
  <c r="D86" i="1" s="1"/>
  <c r="C85" i="1"/>
  <c r="D85" i="1" s="1"/>
  <c r="C84" i="1"/>
  <c r="D84" i="1" s="1"/>
  <c r="C83" i="1"/>
  <c r="D83" i="1" s="1"/>
  <c r="C73" i="1"/>
  <c r="C77" i="1" s="1"/>
  <c r="D71" i="1"/>
  <c r="D70" i="1"/>
  <c r="D77" i="1" s="1"/>
  <c r="D66" i="1"/>
  <c r="C64" i="1"/>
  <c r="C63" i="1"/>
  <c r="C62" i="1"/>
  <c r="C61" i="1"/>
  <c r="C55" i="1"/>
  <c r="D54" i="1"/>
  <c r="D53" i="1"/>
  <c r="D52" i="1"/>
  <c r="D51" i="1"/>
  <c r="C48" i="1"/>
  <c r="C42" i="1"/>
  <c r="C40" i="1"/>
  <c r="C39" i="1"/>
  <c r="C38" i="1"/>
  <c r="C37" i="1"/>
  <c r="D36" i="1"/>
  <c r="D44" i="1" s="1"/>
  <c r="C35" i="1"/>
  <c r="C34" i="1"/>
  <c r="C33" i="1"/>
  <c r="C32" i="1"/>
  <c r="D29" i="1"/>
  <c r="C27" i="1"/>
  <c r="C26" i="1"/>
  <c r="C25" i="1"/>
  <c r="C29" i="1" s="1"/>
  <c r="C19" i="1"/>
  <c r="D13" i="1"/>
  <c r="C13" i="1" s="1"/>
  <c r="C8" i="1"/>
  <c r="D5" i="1"/>
  <c r="D15" i="1" s="1"/>
  <c r="C15" i="1" s="1"/>
  <c r="C66" i="1" l="1"/>
  <c r="D10" i="1"/>
  <c r="D58" i="1"/>
  <c r="D88" i="1"/>
  <c r="C44" i="1"/>
  <c r="C5" i="1"/>
  <c r="C10" i="1" s="1"/>
  <c r="C58" i="1"/>
  <c r="D14" i="1"/>
  <c r="D16" i="1"/>
  <c r="C16" i="1" s="1"/>
  <c r="D92" i="1"/>
  <c r="D95" i="1" s="1"/>
  <c r="C88" i="1"/>
  <c r="C103" i="1" s="1"/>
  <c r="D103" i="1" l="1"/>
  <c r="D106" i="1" s="1"/>
  <c r="D21" i="1"/>
  <c r="D79" i="1" s="1"/>
  <c r="C14" i="1"/>
  <c r="C21" i="1" s="1"/>
  <c r="C79" i="1" s="1"/>
</calcChain>
</file>

<file path=xl/sharedStrings.xml><?xml version="1.0" encoding="utf-8"?>
<sst xmlns="http://schemas.openxmlformats.org/spreadsheetml/2006/main" count="89" uniqueCount="88">
  <si>
    <t>Month</t>
  </si>
  <si>
    <t>Annual</t>
  </si>
  <si>
    <t>Expenditures</t>
  </si>
  <si>
    <t>I. Staff Services</t>
  </si>
  <si>
    <t>Staff Services as per "Staff Costs"</t>
  </si>
  <si>
    <t>Supervisor</t>
  </si>
  <si>
    <t>Bookkeeping/ Support</t>
  </si>
  <si>
    <t>Cleaning</t>
  </si>
  <si>
    <t>Total Staff Services</t>
  </si>
  <si>
    <t>II. Staff Benefits</t>
  </si>
  <si>
    <t>Vacation Pay</t>
  </si>
  <si>
    <t>EI</t>
  </si>
  <si>
    <t>CPP</t>
  </si>
  <si>
    <t>WCB</t>
  </si>
  <si>
    <t>Employee Benefit Plan</t>
  </si>
  <si>
    <t>Holiday Coverage</t>
  </si>
  <si>
    <t>Sick Day Coverage</t>
  </si>
  <si>
    <t>Total Staff Benefits</t>
  </si>
  <si>
    <t>III. Professional Development</t>
  </si>
  <si>
    <t>Memberships</t>
  </si>
  <si>
    <t>Workshops and Conferences</t>
  </si>
  <si>
    <t>First Aid Training / CPR</t>
  </si>
  <si>
    <t>Total Professional Development</t>
  </si>
  <si>
    <t>IV. Administration</t>
  </si>
  <si>
    <t>Audit Fee</t>
  </si>
  <si>
    <t>Website</t>
  </si>
  <si>
    <t>Insurance (Board Liability &amp; Building)</t>
  </si>
  <si>
    <t>Telephone / Internet</t>
  </si>
  <si>
    <t>Office Supplies</t>
  </si>
  <si>
    <t>Travel Allowance</t>
  </si>
  <si>
    <t>Clothing Allowance</t>
  </si>
  <si>
    <t>Appreciation- Staff board parents</t>
  </si>
  <si>
    <t>Employee Recognition Program</t>
  </si>
  <si>
    <t>Employee Anniversary Program</t>
  </si>
  <si>
    <t>Licensing / Inspections</t>
  </si>
  <si>
    <t>GST expense</t>
  </si>
  <si>
    <t>Total Administration Expenses</t>
  </si>
  <si>
    <t>V. Physical Facility</t>
  </si>
  <si>
    <t>Owned</t>
  </si>
  <si>
    <t>Mortgage</t>
  </si>
  <si>
    <t>Bank Fees</t>
  </si>
  <si>
    <t>Taxes</t>
  </si>
  <si>
    <t>SaskPower</t>
  </si>
  <si>
    <t>SaskEnergy</t>
  </si>
  <si>
    <t>Loraas</t>
  </si>
  <si>
    <t>Water/Sewer</t>
  </si>
  <si>
    <t>Building Maintenance</t>
  </si>
  <si>
    <t>Outside Care</t>
  </si>
  <si>
    <t>Total Facilities Expenses</t>
  </si>
  <si>
    <t>VI.  Equipment &amp; Furnishings</t>
  </si>
  <si>
    <t>Kitchen equipment</t>
  </si>
  <si>
    <t>Office equipment</t>
  </si>
  <si>
    <t>Child Furnishings (cots, shelves)</t>
  </si>
  <si>
    <t>Play Equipment</t>
  </si>
  <si>
    <t>Other equipment and furnishings</t>
  </si>
  <si>
    <t>Total Equipment &amp; Furnishings</t>
  </si>
  <si>
    <t>VII. Consumable Supplies</t>
  </si>
  <si>
    <t>Food Cost</t>
  </si>
  <si>
    <t>Combine</t>
  </si>
  <si>
    <t>Kitchen and cleaning supplies</t>
  </si>
  <si>
    <t>Toiletry and First Aid Supplies</t>
  </si>
  <si>
    <t>Craft and children's activity supplies</t>
  </si>
  <si>
    <t>Field Trips</t>
  </si>
  <si>
    <t>wipes</t>
  </si>
  <si>
    <t>Miscellaneous</t>
  </si>
  <si>
    <t>Other</t>
  </si>
  <si>
    <t>Total Consumable Supplies</t>
  </si>
  <si>
    <t>TOTAL EXPENDITURES</t>
  </si>
  <si>
    <t>Revenue</t>
  </si>
  <si>
    <t>I. Fees</t>
  </si>
  <si>
    <t>Infant Spaces</t>
  </si>
  <si>
    <t>Toddler Spaces</t>
  </si>
  <si>
    <t xml:space="preserve">Preschool </t>
  </si>
  <si>
    <t>Part time spots</t>
  </si>
  <si>
    <t>Spring Fee Increase</t>
  </si>
  <si>
    <t>Total Fees</t>
  </si>
  <si>
    <t>II. Child Care Grants</t>
  </si>
  <si>
    <t xml:space="preserve">ECS Grant - </t>
  </si>
  <si>
    <t>EA Grant</t>
  </si>
  <si>
    <t>Total Child Care Grants</t>
  </si>
  <si>
    <t>IV. Other Revenue</t>
  </si>
  <si>
    <t>Wage Grant</t>
  </si>
  <si>
    <t>Fundraising/Donations</t>
  </si>
  <si>
    <t>Summer Fun</t>
  </si>
  <si>
    <t>Total Other Revenue</t>
  </si>
  <si>
    <t>TOTAL REVENUE</t>
  </si>
  <si>
    <t>Profit / Loss</t>
  </si>
  <si>
    <t>2022 Annual Budget- Parent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</si>
</sst>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i/>
      <sz val="11"/>
      <color rgb="FF000000"/>
      <name val="Calibri"/>
      <family val="2"/>
    </font>
    <font>
      <i/>
      <sz val="11"/>
      <color rgb="FF44546A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B05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2" borderId="0" xfId="0" applyFont="1" applyFill="1"/>
    <xf numFmtId="0" fontId="3" fillId="2" borderId="0" xfId="0" applyFont="1" applyFill="1"/>
    <xf numFmtId="44" fontId="3" fillId="0" borderId="0" xfId="1" applyFont="1" applyFill="1" applyBorder="1"/>
    <xf numFmtId="164" fontId="3" fillId="0" borderId="0" xfId="0" applyNumberFormat="1" applyFont="1"/>
    <xf numFmtId="0" fontId="6" fillId="0" borderId="0" xfId="0" applyFont="1"/>
    <xf numFmtId="4" fontId="6" fillId="0" borderId="0" xfId="1" applyNumberFormat="1" applyFont="1" applyFill="1" applyBorder="1"/>
    <xf numFmtId="44" fontId="6" fillId="0" borderId="0" xfId="1" applyFont="1" applyFill="1" applyBorder="1"/>
    <xf numFmtId="44" fontId="7" fillId="0" borderId="0" xfId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7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11" fillId="3" borderId="1" xfId="0" applyFont="1" applyFill="1" applyBorder="1"/>
    <xf numFmtId="0" fontId="7" fillId="3" borderId="1" xfId="0" applyFont="1" applyFill="1" applyBorder="1"/>
    <xf numFmtId="44" fontId="7" fillId="3" borderId="1" xfId="1" applyFont="1" applyFill="1" applyBorder="1"/>
    <xf numFmtId="44" fontId="6" fillId="0" borderId="0" xfId="0" applyNumberFormat="1" applyFont="1"/>
    <xf numFmtId="6" fontId="3" fillId="0" borderId="0" xfId="1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44" fontId="3" fillId="3" borderId="1" xfId="1" applyFont="1" applyFill="1" applyBorder="1"/>
    <xf numFmtId="6" fontId="3" fillId="0" borderId="0" xfId="0" applyNumberFormat="1" applyFont="1"/>
    <xf numFmtId="0" fontId="13" fillId="0" borderId="0" xfId="0" applyFont="1" applyAlignment="1">
      <alignment horizontal="right"/>
    </xf>
    <xf numFmtId="0" fontId="14" fillId="2" borderId="2" xfId="0" applyFont="1" applyFill="1" applyBorder="1" applyAlignment="1">
      <alignment horizontal="right"/>
    </xf>
    <xf numFmtId="165" fontId="15" fillId="2" borderId="3" xfId="0" applyNumberFormat="1" applyFont="1" applyFill="1" applyBorder="1"/>
    <xf numFmtId="164" fontId="12" fillId="0" borderId="0" xfId="2" applyFont="1" applyFill="1" applyBorder="1" applyAlignment="1">
      <alignment horizontal="center"/>
    </xf>
    <xf numFmtId="44" fontId="3" fillId="4" borderId="0" xfId="1" applyFont="1" applyFill="1" applyBorder="1"/>
    <xf numFmtId="0" fontId="7" fillId="5" borderId="0" xfId="0" applyFont="1" applyFill="1"/>
  </cellXfs>
  <cellStyles count="3">
    <cellStyle name="Currency" xfId="1" builtinId="4"/>
    <cellStyle name="Currency 2" xfId="2" xr:uid="{3986C620-67D2-48F4-92D2-835D1A07DB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rman%20Childcare/Dropbox/WCC%20Board%20Of%20Directors/5.0%20Standing%20Committees/5.5%20Financial/5%20.2%20Budget/2022%20Budget%20Federal%20%202022-03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Parent Copy"/>
      <sheetName val="Grant Income"/>
      <sheetName val="Labour Rates 202122"/>
      <sheetName val="Pay Merrit"/>
      <sheetName val="Fees"/>
      <sheetName val="Staff "/>
    </sheetNames>
    <sheetDataSet>
      <sheetData sheetId="0"/>
      <sheetData sheetId="1"/>
      <sheetData sheetId="2">
        <row r="10">
          <cell r="N10">
            <v>15232</v>
          </cell>
        </row>
      </sheetData>
      <sheetData sheetId="3">
        <row r="9">
          <cell r="C9">
            <v>15.37</v>
          </cell>
        </row>
      </sheetData>
      <sheetData sheetId="4"/>
      <sheetData sheetId="5">
        <row r="5">
          <cell r="K5">
            <v>5940</v>
          </cell>
        </row>
        <row r="6">
          <cell r="K6">
            <v>8350</v>
          </cell>
        </row>
        <row r="7">
          <cell r="K7">
            <v>20655</v>
          </cell>
        </row>
        <row r="8">
          <cell r="K8">
            <v>1530</v>
          </cell>
        </row>
        <row r="9">
          <cell r="K9">
            <v>0</v>
          </cell>
        </row>
      </sheetData>
      <sheetData sheetId="6">
        <row r="23">
          <cell r="B23">
            <v>451571.76000000007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398-8FA7-4761-A239-D65C114AA975}">
  <dimension ref="A1:D106"/>
  <sheetViews>
    <sheetView tabSelected="1" topLeftCell="A82" workbookViewId="0">
      <selection activeCell="B75" sqref="B75"/>
    </sheetView>
  </sheetViews>
  <sheetFormatPr defaultRowHeight="15" x14ac:dyDescent="0.25"/>
  <cols>
    <col min="2" max="2" width="47.85546875" customWidth="1"/>
    <col min="3" max="3" width="24.28515625" customWidth="1"/>
    <col min="4" max="4" width="32.7109375" customWidth="1"/>
  </cols>
  <sheetData>
    <row r="1" spans="1:4" x14ac:dyDescent="0.25">
      <c r="A1" s="1"/>
      <c r="B1" s="2" t="s">
        <v>87</v>
      </c>
      <c r="C1" s="3"/>
      <c r="D1" s="3"/>
    </row>
    <row r="2" spans="1:4" ht="19.5" thickBot="1" x14ac:dyDescent="0.35">
      <c r="A2" s="4"/>
      <c r="B2" s="4"/>
      <c r="C2" s="5" t="s">
        <v>0</v>
      </c>
      <c r="D2" s="5" t="s">
        <v>1</v>
      </c>
    </row>
    <row r="3" spans="1:4" ht="19.5" thickTop="1" x14ac:dyDescent="0.3">
      <c r="A3" s="6" t="s">
        <v>2</v>
      </c>
      <c r="B3" s="2"/>
      <c r="C3" s="2"/>
      <c r="D3" s="2"/>
    </row>
    <row r="4" spans="1:4" x14ac:dyDescent="0.25">
      <c r="A4" s="7" t="s">
        <v>3</v>
      </c>
      <c r="B4" s="8"/>
      <c r="C4" s="8"/>
      <c r="D4" s="8"/>
    </row>
    <row r="5" spans="1:4" x14ac:dyDescent="0.25">
      <c r="A5" s="1"/>
      <c r="B5" s="2" t="s">
        <v>4</v>
      </c>
      <c r="C5" s="9">
        <f>D5/12</f>
        <v>37630.980000000003</v>
      </c>
      <c r="D5" s="10">
        <f>'[1]Staff '!B23</f>
        <v>451571.76000000007</v>
      </c>
    </row>
    <row r="6" spans="1:4" x14ac:dyDescent="0.25">
      <c r="A6" s="1"/>
      <c r="B6" s="2" t="s">
        <v>5</v>
      </c>
      <c r="C6" s="9"/>
      <c r="D6" s="9"/>
    </row>
    <row r="7" spans="1:4" x14ac:dyDescent="0.25">
      <c r="A7" s="1"/>
      <c r="B7" s="2" t="s">
        <v>6</v>
      </c>
      <c r="C7" s="9"/>
      <c r="D7" s="9"/>
    </row>
    <row r="8" spans="1:4" x14ac:dyDescent="0.25">
      <c r="A8" s="1"/>
      <c r="B8" s="2" t="s">
        <v>7</v>
      </c>
      <c r="C8" s="9">
        <f t="shared" ref="C8" si="0">D8/12</f>
        <v>1143.75</v>
      </c>
      <c r="D8" s="9">
        <v>13725</v>
      </c>
    </row>
    <row r="9" spans="1:4" x14ac:dyDescent="0.25">
      <c r="A9" s="1"/>
      <c r="B9" s="2"/>
      <c r="C9" s="9"/>
      <c r="D9" s="9"/>
    </row>
    <row r="10" spans="1:4" x14ac:dyDescent="0.25">
      <c r="A10" s="1"/>
      <c r="B10" s="11" t="s">
        <v>8</v>
      </c>
      <c r="C10" s="12">
        <f>SUM(C5:C8)</f>
        <v>38774.730000000003</v>
      </c>
      <c r="D10" s="13">
        <f>SUM(D5:D8)</f>
        <v>465296.76000000007</v>
      </c>
    </row>
    <row r="11" spans="1:4" x14ac:dyDescent="0.25">
      <c r="A11" s="1"/>
      <c r="B11" s="2"/>
      <c r="C11" s="2"/>
      <c r="D11" s="2"/>
    </row>
    <row r="12" spans="1:4" x14ac:dyDescent="0.25">
      <c r="A12" s="7" t="s">
        <v>9</v>
      </c>
      <c r="B12" s="8"/>
      <c r="C12" s="8"/>
      <c r="D12" s="8"/>
    </row>
    <row r="13" spans="1:4" x14ac:dyDescent="0.25">
      <c r="A13" s="1"/>
      <c r="B13" s="2" t="s">
        <v>10</v>
      </c>
      <c r="C13" s="9">
        <f>D13/12</f>
        <v>1690.6999999999998</v>
      </c>
      <c r="D13" s="9">
        <f>11*3*40*'[1]Labour Rates 202122'!C9</f>
        <v>20288.399999999998</v>
      </c>
    </row>
    <row r="14" spans="1:4" x14ac:dyDescent="0.25">
      <c r="A14" s="1"/>
      <c r="B14" s="2" t="s">
        <v>11</v>
      </c>
      <c r="C14" s="9">
        <f t="shared" ref="C14:C16" si="1">D14/12</f>
        <v>853.47062640000013</v>
      </c>
      <c r="D14" s="9">
        <f>(D5+D6)*0.02268</f>
        <v>10241.647516800002</v>
      </c>
    </row>
    <row r="15" spans="1:4" x14ac:dyDescent="0.25">
      <c r="A15" s="1"/>
      <c r="B15" s="2" t="s">
        <v>12</v>
      </c>
      <c r="C15" s="9">
        <f t="shared" si="1"/>
        <v>1755.5549800000001</v>
      </c>
      <c r="D15" s="9">
        <f>(D5+D6-(3500*11))*0.051</f>
        <v>21066.659760000002</v>
      </c>
    </row>
    <row r="16" spans="1:4" x14ac:dyDescent="0.25">
      <c r="A16" s="1"/>
      <c r="B16" s="2" t="s">
        <v>13</v>
      </c>
      <c r="C16" s="9">
        <f t="shared" si="1"/>
        <v>440.28246600000011</v>
      </c>
      <c r="D16" s="9">
        <f>(D5+D6)*0.0117</f>
        <v>5283.3895920000014</v>
      </c>
    </row>
    <row r="17" spans="1:4" x14ac:dyDescent="0.25">
      <c r="A17" s="1"/>
      <c r="B17" s="2" t="s">
        <v>14</v>
      </c>
      <c r="C17" s="9">
        <v>2391.1</v>
      </c>
      <c r="D17" s="9">
        <v>28693.24</v>
      </c>
    </row>
    <row r="18" spans="1:4" x14ac:dyDescent="0.25">
      <c r="A18" s="1"/>
      <c r="B18" s="2" t="s">
        <v>15</v>
      </c>
      <c r="C18" s="9"/>
      <c r="D18" s="9"/>
    </row>
    <row r="19" spans="1:4" x14ac:dyDescent="0.25">
      <c r="A19" s="1"/>
      <c r="B19" s="2" t="s">
        <v>16</v>
      </c>
      <c r="C19" s="10">
        <f>D19/12</f>
        <v>0</v>
      </c>
      <c r="D19" s="9"/>
    </row>
    <row r="20" spans="1:4" x14ac:dyDescent="0.25">
      <c r="A20" s="1"/>
      <c r="B20" s="2"/>
      <c r="C20" s="9"/>
      <c r="D20" s="9"/>
    </row>
    <row r="21" spans="1:4" x14ac:dyDescent="0.25">
      <c r="A21" s="1"/>
      <c r="B21" s="11" t="s">
        <v>17</v>
      </c>
      <c r="C21" s="13">
        <f>SUM(C13:C19)</f>
        <v>7131.1080724000003</v>
      </c>
      <c r="D21" s="13">
        <f>SUM(D13:D19)</f>
        <v>85573.336868800005</v>
      </c>
    </row>
    <row r="22" spans="1:4" x14ac:dyDescent="0.25">
      <c r="A22" s="1"/>
      <c r="B22" s="2"/>
      <c r="C22" s="2"/>
      <c r="D22" s="2"/>
    </row>
    <row r="23" spans="1:4" x14ac:dyDescent="0.25">
      <c r="A23" s="7" t="s">
        <v>18</v>
      </c>
      <c r="B23" s="8"/>
      <c r="C23" s="8"/>
      <c r="D23" s="8"/>
    </row>
    <row r="24" spans="1:4" x14ac:dyDescent="0.25">
      <c r="A24" s="1"/>
      <c r="B24" s="2"/>
      <c r="C24" s="2"/>
      <c r="D24" s="2"/>
    </row>
    <row r="25" spans="1:4" x14ac:dyDescent="0.25">
      <c r="A25" s="1"/>
      <c r="B25" s="2" t="s">
        <v>19</v>
      </c>
      <c r="C25" s="9">
        <f>D25/12</f>
        <v>41.666666666666664</v>
      </c>
      <c r="D25" s="9">
        <v>500</v>
      </c>
    </row>
    <row r="26" spans="1:4" x14ac:dyDescent="0.25">
      <c r="A26" s="1"/>
      <c r="B26" s="2" t="s">
        <v>20</v>
      </c>
      <c r="C26" s="9">
        <f t="shared" ref="C26:C27" si="2">D26/12</f>
        <v>91.666666666666671</v>
      </c>
      <c r="D26" s="9">
        <v>1100</v>
      </c>
    </row>
    <row r="27" spans="1:4" x14ac:dyDescent="0.25">
      <c r="A27" s="1"/>
      <c r="B27" s="2" t="s">
        <v>21</v>
      </c>
      <c r="C27" s="9">
        <f t="shared" si="2"/>
        <v>25</v>
      </c>
      <c r="D27" s="9">
        <v>300</v>
      </c>
    </row>
    <row r="28" spans="1:4" x14ac:dyDescent="0.25">
      <c r="A28" s="1"/>
      <c r="B28" s="2"/>
      <c r="C28" s="9"/>
      <c r="D28" s="9"/>
    </row>
    <row r="29" spans="1:4" x14ac:dyDescent="0.25">
      <c r="A29" s="1"/>
      <c r="B29" s="11" t="s">
        <v>22</v>
      </c>
      <c r="C29" s="13">
        <f>SUM(C25:C27)</f>
        <v>158.33333333333334</v>
      </c>
      <c r="D29" s="13">
        <f>SUM(D25:D27)</f>
        <v>1900</v>
      </c>
    </row>
    <row r="30" spans="1:4" x14ac:dyDescent="0.25">
      <c r="A30" s="1"/>
      <c r="B30" s="2"/>
      <c r="C30" s="2"/>
      <c r="D30" s="2"/>
    </row>
    <row r="31" spans="1:4" x14ac:dyDescent="0.25">
      <c r="A31" s="7" t="s">
        <v>23</v>
      </c>
      <c r="B31" s="8"/>
      <c r="C31" s="8"/>
      <c r="D31" s="8"/>
    </row>
    <row r="32" spans="1:4" x14ac:dyDescent="0.25">
      <c r="A32" s="1"/>
      <c r="B32" s="2" t="s">
        <v>24</v>
      </c>
      <c r="C32" s="14">
        <f>D32/12</f>
        <v>500</v>
      </c>
      <c r="D32" s="14">
        <v>6000</v>
      </c>
    </row>
    <row r="33" spans="1:4" x14ac:dyDescent="0.25">
      <c r="A33" s="1"/>
      <c r="B33" s="15" t="s">
        <v>25</v>
      </c>
      <c r="C33" s="9">
        <f>D33/12</f>
        <v>54.166666666666664</v>
      </c>
      <c r="D33" s="9">
        <v>650</v>
      </c>
    </row>
    <row r="34" spans="1:4" x14ac:dyDescent="0.25">
      <c r="A34" s="1"/>
      <c r="B34" s="2" t="s">
        <v>26</v>
      </c>
      <c r="C34" s="9">
        <f>D34/12</f>
        <v>510</v>
      </c>
      <c r="D34" s="9">
        <v>6120</v>
      </c>
    </row>
    <row r="35" spans="1:4" x14ac:dyDescent="0.25">
      <c r="A35" s="1"/>
      <c r="B35" s="2" t="s">
        <v>27</v>
      </c>
      <c r="C35" s="9">
        <f>D35/12</f>
        <v>170</v>
      </c>
      <c r="D35" s="9">
        <v>2040</v>
      </c>
    </row>
    <row r="36" spans="1:4" x14ac:dyDescent="0.25">
      <c r="A36" s="1"/>
      <c r="B36" s="15" t="s">
        <v>28</v>
      </c>
      <c r="C36" s="9">
        <v>280</v>
      </c>
      <c r="D36" s="9">
        <f>C36*12</f>
        <v>3360</v>
      </c>
    </row>
    <row r="37" spans="1:4" x14ac:dyDescent="0.25">
      <c r="A37" s="1"/>
      <c r="B37" s="16" t="s">
        <v>29</v>
      </c>
      <c r="C37" s="9">
        <f>D37/12</f>
        <v>125</v>
      </c>
      <c r="D37" s="9">
        <v>1500</v>
      </c>
    </row>
    <row r="38" spans="1:4" x14ac:dyDescent="0.25">
      <c r="A38" s="1"/>
      <c r="B38" s="16" t="s">
        <v>30</v>
      </c>
      <c r="C38" s="9">
        <f>D38/12</f>
        <v>87.5</v>
      </c>
      <c r="D38" s="9">
        <v>1050</v>
      </c>
    </row>
    <row r="39" spans="1:4" x14ac:dyDescent="0.25">
      <c r="A39" s="1"/>
      <c r="B39" s="16" t="s">
        <v>31</v>
      </c>
      <c r="C39" s="9">
        <f>D39/12</f>
        <v>166.66666666666666</v>
      </c>
      <c r="D39" s="9">
        <v>2000</v>
      </c>
    </row>
    <row r="40" spans="1:4" x14ac:dyDescent="0.25">
      <c r="A40" s="1"/>
      <c r="B40" s="16" t="s">
        <v>32</v>
      </c>
      <c r="C40" s="9">
        <f>D40/12</f>
        <v>333.33333333333331</v>
      </c>
      <c r="D40" s="9">
        <v>4000</v>
      </c>
    </row>
    <row r="41" spans="1:4" x14ac:dyDescent="0.25">
      <c r="A41" s="1"/>
      <c r="B41" s="16" t="s">
        <v>33</v>
      </c>
      <c r="C41" s="9"/>
      <c r="D41" s="9">
        <v>2000</v>
      </c>
    </row>
    <row r="42" spans="1:4" x14ac:dyDescent="0.25">
      <c r="A42" s="1"/>
      <c r="B42" s="2" t="s">
        <v>34</v>
      </c>
      <c r="C42" s="9">
        <f>D42/12</f>
        <v>0</v>
      </c>
      <c r="D42" s="9">
        <v>0</v>
      </c>
    </row>
    <row r="43" spans="1:4" x14ac:dyDescent="0.25">
      <c r="A43" s="1"/>
      <c r="B43" s="16" t="s">
        <v>35</v>
      </c>
      <c r="C43" s="2"/>
      <c r="D43" s="2"/>
    </row>
    <row r="44" spans="1:4" x14ac:dyDescent="0.25">
      <c r="A44" s="1"/>
      <c r="B44" s="11" t="s">
        <v>36</v>
      </c>
      <c r="C44" s="13">
        <f>SUM(C32:C42)</f>
        <v>2226.6666666666665</v>
      </c>
      <c r="D44" s="13">
        <f>SUM(D32:D42)</f>
        <v>28720</v>
      </c>
    </row>
    <row r="45" spans="1:4" x14ac:dyDescent="0.25">
      <c r="A45" s="1"/>
      <c r="B45" s="2"/>
      <c r="C45" s="2"/>
      <c r="D45" s="2"/>
    </row>
    <row r="46" spans="1:4" x14ac:dyDescent="0.25">
      <c r="A46" s="7" t="s">
        <v>37</v>
      </c>
      <c r="B46" s="8"/>
      <c r="C46" s="8"/>
      <c r="D46" s="8"/>
    </row>
    <row r="47" spans="1:4" x14ac:dyDescent="0.25">
      <c r="A47" s="1"/>
      <c r="B47" s="17" t="s">
        <v>38</v>
      </c>
      <c r="C47" s="2"/>
      <c r="D47" s="2"/>
    </row>
    <row r="48" spans="1:4" x14ac:dyDescent="0.25">
      <c r="A48" s="1"/>
      <c r="B48" s="2" t="s">
        <v>39</v>
      </c>
      <c r="C48" s="9">
        <f>D48/12</f>
        <v>5145.71</v>
      </c>
      <c r="D48" s="9">
        <v>61748.52</v>
      </c>
    </row>
    <row r="49" spans="1:4" x14ac:dyDescent="0.25">
      <c r="A49" s="1"/>
      <c r="B49" s="2" t="s">
        <v>40</v>
      </c>
      <c r="C49" s="9"/>
      <c r="D49" s="9"/>
    </row>
    <row r="50" spans="1:4" x14ac:dyDescent="0.25">
      <c r="A50" s="1"/>
      <c r="B50" s="2" t="s">
        <v>41</v>
      </c>
      <c r="C50" s="9"/>
      <c r="D50" s="9"/>
    </row>
    <row r="51" spans="1:4" x14ac:dyDescent="0.25">
      <c r="A51" s="1"/>
      <c r="B51" s="2" t="s">
        <v>42</v>
      </c>
      <c r="C51" s="9">
        <v>405</v>
      </c>
      <c r="D51" s="9">
        <f>C51*12</f>
        <v>4860</v>
      </c>
    </row>
    <row r="52" spans="1:4" x14ac:dyDescent="0.25">
      <c r="A52" s="1"/>
      <c r="B52" s="2" t="s">
        <v>43</v>
      </c>
      <c r="C52" s="9">
        <v>105</v>
      </c>
      <c r="D52" s="9">
        <f>C52*12</f>
        <v>1260</v>
      </c>
    </row>
    <row r="53" spans="1:4" x14ac:dyDescent="0.25">
      <c r="A53" s="1"/>
      <c r="B53" s="16" t="s">
        <v>44</v>
      </c>
      <c r="C53" s="9">
        <v>120</v>
      </c>
      <c r="D53" s="9">
        <f>C53*12</f>
        <v>1440</v>
      </c>
    </row>
    <row r="54" spans="1:4" x14ac:dyDescent="0.25">
      <c r="A54" s="1"/>
      <c r="B54" s="16" t="s">
        <v>45</v>
      </c>
      <c r="C54" s="9">
        <v>250</v>
      </c>
      <c r="D54" s="9">
        <f>C54*12</f>
        <v>3000</v>
      </c>
    </row>
    <row r="55" spans="1:4" x14ac:dyDescent="0.25">
      <c r="A55" s="1"/>
      <c r="B55" s="2" t="s">
        <v>46</v>
      </c>
      <c r="C55" s="9">
        <f>D55/12</f>
        <v>333.33333333333331</v>
      </c>
      <c r="D55" s="9">
        <v>4000</v>
      </c>
    </row>
    <row r="56" spans="1:4" x14ac:dyDescent="0.25">
      <c r="A56" s="1"/>
      <c r="B56" s="18" t="s">
        <v>47</v>
      </c>
      <c r="C56" s="35">
        <v>125</v>
      </c>
      <c r="D56" s="35">
        <v>1500</v>
      </c>
    </row>
    <row r="57" spans="1:4" x14ac:dyDescent="0.25">
      <c r="A57" s="1"/>
      <c r="B57" s="2"/>
      <c r="C57" s="9"/>
      <c r="D57" s="9"/>
    </row>
    <row r="58" spans="1:4" x14ac:dyDescent="0.25">
      <c r="A58" s="1"/>
      <c r="B58" s="11" t="s">
        <v>48</v>
      </c>
      <c r="C58" s="13">
        <f>SUM(C47:C56)</f>
        <v>6484.0433333333331</v>
      </c>
      <c r="D58" s="13">
        <f>SUM(D47:D56)</f>
        <v>77808.51999999999</v>
      </c>
    </row>
    <row r="59" spans="1:4" x14ac:dyDescent="0.25">
      <c r="A59" s="1"/>
      <c r="B59" s="2"/>
      <c r="C59" s="2"/>
      <c r="D59" s="2"/>
    </row>
    <row r="60" spans="1:4" x14ac:dyDescent="0.25">
      <c r="A60" s="7" t="s">
        <v>49</v>
      </c>
      <c r="B60" s="8"/>
      <c r="C60" s="8"/>
      <c r="D60" s="8"/>
    </row>
    <row r="61" spans="1:4" x14ac:dyDescent="0.25">
      <c r="A61" s="1"/>
      <c r="B61" s="2" t="s">
        <v>50</v>
      </c>
      <c r="C61" s="14">
        <f>D61/12</f>
        <v>41.666666666666664</v>
      </c>
      <c r="D61" s="14">
        <v>500</v>
      </c>
    </row>
    <row r="62" spans="1:4" x14ac:dyDescent="0.25">
      <c r="A62" s="1"/>
      <c r="B62" s="2" t="s">
        <v>51</v>
      </c>
      <c r="C62" s="14">
        <f t="shared" ref="C62:C64" si="3">D62/12</f>
        <v>41.666666666666664</v>
      </c>
      <c r="D62" s="14">
        <v>500</v>
      </c>
    </row>
    <row r="63" spans="1:4" x14ac:dyDescent="0.25">
      <c r="A63" s="1"/>
      <c r="B63" s="2" t="s">
        <v>52</v>
      </c>
      <c r="C63" s="14">
        <f t="shared" si="3"/>
        <v>166.66666666666666</v>
      </c>
      <c r="D63" s="14">
        <v>2000</v>
      </c>
    </row>
    <row r="64" spans="1:4" x14ac:dyDescent="0.25">
      <c r="A64" s="1"/>
      <c r="B64" s="2" t="s">
        <v>53</v>
      </c>
      <c r="C64" s="14">
        <f t="shared" si="3"/>
        <v>83.333333333333329</v>
      </c>
      <c r="D64" s="14">
        <v>1000</v>
      </c>
    </row>
    <row r="65" spans="1:4" x14ac:dyDescent="0.25">
      <c r="A65" s="1"/>
      <c r="B65" s="2" t="s">
        <v>54</v>
      </c>
      <c r="C65" s="2"/>
      <c r="D65" s="2"/>
    </row>
    <row r="66" spans="1:4" x14ac:dyDescent="0.25">
      <c r="A66" s="1"/>
      <c r="B66" s="11" t="s">
        <v>55</v>
      </c>
      <c r="C66" s="13">
        <f>SUM(C61:C64)</f>
        <v>333.33333333333331</v>
      </c>
      <c r="D66" s="13">
        <f>SUM(D61:D64)</f>
        <v>4000</v>
      </c>
    </row>
    <row r="67" spans="1:4" x14ac:dyDescent="0.25">
      <c r="A67" s="1"/>
      <c r="B67" s="2"/>
      <c r="C67" s="2"/>
      <c r="D67" s="2"/>
    </row>
    <row r="68" spans="1:4" x14ac:dyDescent="0.25">
      <c r="A68" s="7" t="s">
        <v>56</v>
      </c>
      <c r="B68" s="8"/>
      <c r="C68" s="8"/>
      <c r="D68" s="8"/>
    </row>
    <row r="69" spans="1:4" x14ac:dyDescent="0.25">
      <c r="A69" s="1"/>
      <c r="B69" s="2" t="s">
        <v>57</v>
      </c>
      <c r="C69" s="19">
        <v>2289.98</v>
      </c>
      <c r="D69" s="19">
        <v>27479.81</v>
      </c>
    </row>
    <row r="70" spans="1:4" x14ac:dyDescent="0.25">
      <c r="A70" s="1" t="s">
        <v>58</v>
      </c>
      <c r="B70" s="2" t="s">
        <v>59</v>
      </c>
      <c r="C70" s="19">
        <v>250</v>
      </c>
      <c r="D70" s="19">
        <f>C70*12</f>
        <v>3000</v>
      </c>
    </row>
    <row r="71" spans="1:4" x14ac:dyDescent="0.25">
      <c r="A71" s="1" t="s">
        <v>58</v>
      </c>
      <c r="B71" s="2" t="s">
        <v>60</v>
      </c>
      <c r="C71" s="19">
        <v>350</v>
      </c>
      <c r="D71" s="19">
        <f>C71*12</f>
        <v>4200</v>
      </c>
    </row>
    <row r="72" spans="1:4" x14ac:dyDescent="0.25">
      <c r="A72" s="1"/>
      <c r="B72" s="2" t="s">
        <v>61</v>
      </c>
      <c r="C72" s="19">
        <v>542</v>
      </c>
      <c r="D72" s="19">
        <v>6500</v>
      </c>
    </row>
    <row r="73" spans="1:4" x14ac:dyDescent="0.25">
      <c r="A73" s="1"/>
      <c r="B73" s="2" t="s">
        <v>62</v>
      </c>
      <c r="C73" s="19">
        <f>D73/12</f>
        <v>41.666666666666664</v>
      </c>
      <c r="D73" s="19">
        <v>500</v>
      </c>
    </row>
    <row r="74" spans="1:4" x14ac:dyDescent="0.25">
      <c r="A74" s="1"/>
      <c r="B74" s="2" t="s">
        <v>63</v>
      </c>
      <c r="C74" s="19"/>
      <c r="D74" s="19"/>
    </row>
    <row r="75" spans="1:4" x14ac:dyDescent="0.25">
      <c r="A75" s="1"/>
      <c r="B75" s="36" t="s">
        <v>64</v>
      </c>
      <c r="C75" s="19"/>
      <c r="D75" s="19"/>
    </row>
    <row r="76" spans="1:4" x14ac:dyDescent="0.25">
      <c r="A76" s="1"/>
      <c r="B76" s="2" t="s">
        <v>65</v>
      </c>
      <c r="C76" s="2"/>
      <c r="D76" s="2"/>
    </row>
    <row r="77" spans="1:4" x14ac:dyDescent="0.25">
      <c r="A77" s="1"/>
      <c r="B77" s="11" t="s">
        <v>66</v>
      </c>
      <c r="C77" s="13">
        <f>SUM(C69:C75)</f>
        <v>3473.6466666666665</v>
      </c>
      <c r="D77" s="13">
        <f>SUM(D69:D75)</f>
        <v>41679.81</v>
      </c>
    </row>
    <row r="78" spans="1:4" ht="15.75" thickBot="1" x14ac:dyDescent="0.3">
      <c r="A78" s="20"/>
      <c r="B78" s="21"/>
      <c r="C78" s="21"/>
      <c r="D78" s="21"/>
    </row>
    <row r="79" spans="1:4" ht="16.5" thickTop="1" thickBot="1" x14ac:dyDescent="0.3">
      <c r="A79" s="22" t="s">
        <v>67</v>
      </c>
      <c r="B79" s="23"/>
      <c r="C79" s="24">
        <f>C10+C21+C29+C44+C58+C66+C77</f>
        <v>58581.86140573334</v>
      </c>
      <c r="D79" s="24">
        <f>D10+D21+D29+D44+D58+D66+D77</f>
        <v>704978.42686880007</v>
      </c>
    </row>
    <row r="80" spans="1:4" ht="15.75" thickTop="1" x14ac:dyDescent="0.25">
      <c r="A80" s="1"/>
      <c r="B80" s="2"/>
      <c r="C80" s="2"/>
      <c r="D80" s="2"/>
    </row>
    <row r="81" spans="1:4" ht="18.75" x14ac:dyDescent="0.3">
      <c r="A81" s="6" t="s">
        <v>68</v>
      </c>
      <c r="B81" s="2"/>
      <c r="C81" s="2"/>
      <c r="D81" s="2"/>
    </row>
    <row r="82" spans="1:4" x14ac:dyDescent="0.25">
      <c r="A82" s="1" t="s">
        <v>69</v>
      </c>
      <c r="B82" s="2"/>
      <c r="C82" s="2"/>
      <c r="D82" s="2"/>
    </row>
    <row r="83" spans="1:4" x14ac:dyDescent="0.25">
      <c r="A83" s="1"/>
      <c r="B83" s="2" t="s">
        <v>70</v>
      </c>
      <c r="C83" s="9">
        <f>[1]Fees!K5</f>
        <v>5940</v>
      </c>
      <c r="D83" s="9">
        <f>C83*12</f>
        <v>71280</v>
      </c>
    </row>
    <row r="84" spans="1:4" x14ac:dyDescent="0.25">
      <c r="A84" s="1"/>
      <c r="B84" s="2" t="s">
        <v>71</v>
      </c>
      <c r="C84" s="9">
        <f>[1]Fees!K6</f>
        <v>8350</v>
      </c>
      <c r="D84" s="9">
        <f t="shared" ref="D84:D86" si="4">C84*12</f>
        <v>100200</v>
      </c>
    </row>
    <row r="85" spans="1:4" x14ac:dyDescent="0.25">
      <c r="A85" s="1"/>
      <c r="B85" s="2" t="s">
        <v>72</v>
      </c>
      <c r="C85" s="9">
        <f>[1]Fees!K7+[1]Fees!K9</f>
        <v>20655</v>
      </c>
      <c r="D85" s="9">
        <f t="shared" si="4"/>
        <v>247860</v>
      </c>
    </row>
    <row r="86" spans="1:4" x14ac:dyDescent="0.25">
      <c r="A86" s="1"/>
      <c r="B86" s="2" t="s">
        <v>73</v>
      </c>
      <c r="C86" s="9">
        <f>[1]Fees!K8</f>
        <v>1530</v>
      </c>
      <c r="D86" s="9">
        <f t="shared" si="4"/>
        <v>18360</v>
      </c>
    </row>
    <row r="87" spans="1:4" x14ac:dyDescent="0.25">
      <c r="A87" s="1"/>
      <c r="B87" s="2" t="s">
        <v>74</v>
      </c>
      <c r="C87" s="2"/>
      <c r="D87" s="9">
        <v>12358</v>
      </c>
    </row>
    <row r="88" spans="1:4" x14ac:dyDescent="0.25">
      <c r="A88" s="1"/>
      <c r="B88" s="11" t="s">
        <v>75</v>
      </c>
      <c r="C88" s="25">
        <f>SUM(C83:C87)</f>
        <v>36475</v>
      </c>
      <c r="D88" s="9">
        <f>SUM(D83:D87)</f>
        <v>450058</v>
      </c>
    </row>
    <row r="89" spans="1:4" x14ac:dyDescent="0.25">
      <c r="A89" s="1"/>
      <c r="B89" s="2"/>
      <c r="C89" s="2"/>
      <c r="D89" s="2"/>
    </row>
    <row r="90" spans="1:4" x14ac:dyDescent="0.25">
      <c r="A90" s="1" t="s">
        <v>76</v>
      </c>
      <c r="B90" s="2"/>
      <c r="C90" s="2"/>
      <c r="D90" s="2"/>
    </row>
    <row r="91" spans="1:4" x14ac:dyDescent="0.25">
      <c r="A91" s="1"/>
      <c r="B91" s="2"/>
      <c r="C91" s="9"/>
      <c r="D91" s="9"/>
    </row>
    <row r="92" spans="1:4" x14ac:dyDescent="0.25">
      <c r="A92" s="1"/>
      <c r="B92" s="2" t="s">
        <v>77</v>
      </c>
      <c r="C92" s="9">
        <f>'[1]Grant Income'!N10</f>
        <v>15232</v>
      </c>
      <c r="D92" s="9">
        <f>C92*12</f>
        <v>182784</v>
      </c>
    </row>
    <row r="93" spans="1:4" x14ac:dyDescent="0.25">
      <c r="A93" s="1"/>
      <c r="B93" s="2" t="s">
        <v>78</v>
      </c>
      <c r="C93" s="9">
        <v>1750</v>
      </c>
      <c r="D93" s="9">
        <v>21000</v>
      </c>
    </row>
    <row r="94" spans="1:4" x14ac:dyDescent="0.25">
      <c r="A94" s="1"/>
      <c r="B94" s="2"/>
      <c r="C94" s="9"/>
      <c r="D94" s="9"/>
    </row>
    <row r="95" spans="1:4" x14ac:dyDescent="0.25">
      <c r="A95" s="1"/>
      <c r="B95" s="11" t="s">
        <v>79</v>
      </c>
      <c r="C95" s="13">
        <f>SUM(C92:C94)</f>
        <v>16982</v>
      </c>
      <c r="D95" s="13">
        <f>SUM(D91:D94)</f>
        <v>203784</v>
      </c>
    </row>
    <row r="96" spans="1:4" x14ac:dyDescent="0.25">
      <c r="A96" s="1"/>
      <c r="B96" s="2"/>
      <c r="C96" s="2"/>
      <c r="D96" s="2"/>
    </row>
    <row r="97" spans="1:4" x14ac:dyDescent="0.25">
      <c r="A97" s="1" t="s">
        <v>80</v>
      </c>
      <c r="B97" s="2"/>
      <c r="C97" s="2"/>
      <c r="D97" s="2"/>
    </row>
    <row r="98" spans="1:4" x14ac:dyDescent="0.25">
      <c r="A98" s="1"/>
      <c r="B98" s="2" t="s">
        <v>81</v>
      </c>
      <c r="C98" s="9"/>
      <c r="D98" s="34">
        <v>36288</v>
      </c>
    </row>
    <row r="99" spans="1:4" x14ac:dyDescent="0.25">
      <c r="A99" s="1"/>
      <c r="B99" s="2" t="s">
        <v>82</v>
      </c>
      <c r="C99" s="9">
        <f>D99/12</f>
        <v>833.33333333333337</v>
      </c>
      <c r="D99" s="9">
        <v>10000</v>
      </c>
    </row>
    <row r="100" spans="1:4" x14ac:dyDescent="0.25">
      <c r="A100" s="1"/>
      <c r="B100" s="2" t="s">
        <v>83</v>
      </c>
      <c r="C100" s="26"/>
      <c r="D100" s="9">
        <v>6500</v>
      </c>
    </row>
    <row r="101" spans="1:4" x14ac:dyDescent="0.25">
      <c r="A101" s="1"/>
      <c r="B101" s="11" t="s">
        <v>84</v>
      </c>
      <c r="C101" s="13">
        <f>SUM(C98:C99)</f>
        <v>833.33333333333337</v>
      </c>
      <c r="D101" s="13">
        <f>SUM(D98:D100)</f>
        <v>52788</v>
      </c>
    </row>
    <row r="102" spans="1:4" ht="15.75" thickBot="1" x14ac:dyDescent="0.3">
      <c r="A102" s="20"/>
      <c r="B102" s="21"/>
      <c r="C102" s="21"/>
      <c r="D102" s="21"/>
    </row>
    <row r="103" spans="1:4" ht="16.5" thickTop="1" thickBot="1" x14ac:dyDescent="0.3">
      <c r="A103" s="27" t="s">
        <v>85</v>
      </c>
      <c r="B103" s="28"/>
      <c r="C103" s="29">
        <f>C88+C95+C101</f>
        <v>54290.333333333336</v>
      </c>
      <c r="D103" s="29">
        <f>D88+D95+D101</f>
        <v>706630</v>
      </c>
    </row>
    <row r="104" spans="1:4" ht="15.75" thickTop="1" x14ac:dyDescent="0.25">
      <c r="A104" s="1"/>
      <c r="B104" s="2"/>
      <c r="C104" s="2"/>
      <c r="D104" s="2"/>
    </row>
    <row r="105" spans="1:4" x14ac:dyDescent="0.25">
      <c r="A105" s="1"/>
      <c r="B105" s="2"/>
      <c r="C105" s="30"/>
      <c r="D105" s="2"/>
    </row>
    <row r="106" spans="1:4" ht="18.75" x14ac:dyDescent="0.3">
      <c r="A106" s="1"/>
      <c r="B106" s="31"/>
      <c r="C106" s="32" t="s">
        <v>86</v>
      </c>
      <c r="D106" s="33">
        <f>D103-D79</f>
        <v>1651.5731311999261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Warman Childcare</dc:creator>
  <cp:lastModifiedBy>Warman Childcare</cp:lastModifiedBy>
  <dcterms:created xsi:type="dcterms:W3CDTF">2022-03-15T21:18:54Z</dcterms:created>
  <dcterms:modified xsi:type="dcterms:W3CDTF">2022-03-15T21:21:24Z</dcterms:modified>
</cp:coreProperties>
</file>